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60" windowWidth="17235" windowHeight="11190" activeTab="0"/>
  </bookViews>
  <sheets>
    <sheet name="5.3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<sst xmlns="http://schemas.openxmlformats.org/spreadsheetml/2006/main" count="165" uniqueCount="70">
  <si>
    <t xml:space="preserve">Суб'єкт оціночної діяльності </t>
  </si>
  <si>
    <t>Дата оцінки активу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</si>
  <si>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</si>
  <si>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</si>
  <si>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</si>
  <si>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</si>
  <si>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</si>
  <si>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</si>
  <si>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</si>
  <si>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</si>
  <si>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</si>
  <si>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>не продано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</si>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</sst>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₴"/>
    <numFmt numFmtId="165" formatCode="_-* #,##0.00_₴_-;\-* #,##0.00_₴_-;_-* &quot;-&quot;??_₴_-;_-@_-"/>
    <numFmt numFmtId="166" formatCode="_-* #,##0_₴_-;\-* #,##0_₴_-;_-* &quot;-&quot;??_₴_-;_-@_-"/>
    <numFmt numFmtId="167" formatCode="#,##0.00_ ;\-#,##0.00\ "/>
    <numFmt numFmtId="168" formatCode="#,##0_₴"/>
    <numFmt numFmtId="169" formatCode="_-* #,##0_₴_-;\-* #,##0_₴_-;_-* &quot;-&quot;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60" applyNumberFormat="1" applyFont="1" applyBorder="1" applyAlignment="1">
      <alignment/>
    </xf>
    <xf numFmtId="4" fontId="0" fillId="0" borderId="10" xfId="57" applyNumberFormat="1" applyFont="1" applyBorder="1" applyAlignment="1">
      <alignment horizontal="center"/>
    </xf>
    <xf numFmtId="4" fontId="0" fillId="0" borderId="10" xfId="6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9" fontId="1" fillId="0" borderId="10" xfId="57" applyFont="1" applyBorder="1" applyAlignment="1">
      <alignment horizontal="center"/>
    </xf>
    <xf numFmtId="166" fontId="1" fillId="0" borderId="10" xfId="60" applyNumberFormat="1" applyFont="1" applyBorder="1" applyAlignment="1">
      <alignment horizontal="center"/>
    </xf>
    <xf numFmtId="167" fontId="1" fillId="0" borderId="10" xfId="6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67" fontId="1" fillId="0" borderId="10" xfId="60" applyNumberFormat="1" applyFont="1" applyFill="1" applyBorder="1" applyAlignment="1">
      <alignment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0" xfId="0" applyFont="1" applyBorder="1" applyAlignment="1" applyProtection="1">
      <alignment/>
      <protection/>
    </xf>
    <xf numFmtId="14" fontId="18" fillId="0" borderId="12" xfId="0" applyNumberFormat="1" applyFont="1" applyBorder="1" applyAlignment="1" applyProtection="1">
      <alignment horizontal="left"/>
      <protection/>
    </xf>
    <xf numFmtId="14" fontId="18" fillId="0" borderId="13" xfId="0" applyNumberFormat="1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6" fillId="33" borderId="18" xfId="0" applyFont="1" applyFill="1" applyBorder="1" applyAlignment="1" applyProtection="1">
      <alignment horizontal="center"/>
      <protection/>
    </xf>
    <xf numFmtId="0" fontId="16" fillId="33" borderId="19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>
      <alignment horizontal="center"/>
    </xf>
    <xf numFmtId="0" fontId="16" fillId="33" borderId="21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165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0" fontId="16" fillId="0" borderId="18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4" fontId="0" fillId="34" borderId="21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166" fontId="1" fillId="0" borderId="21" xfId="6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16" fillId="33" borderId="22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14" fontId="0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166" fontId="1" fillId="0" borderId="10" xfId="60" applyNumberFormat="1" applyFont="1" applyBorder="1" applyAlignment="1" applyProtection="1">
      <alignment horizontal="center" wrapText="1"/>
      <protection/>
    </xf>
    <xf numFmtId="165" fontId="1" fillId="0" borderId="10" xfId="60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6" fontId="1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>
      <alignment horizontal="center"/>
    </xf>
    <xf numFmtId="0" fontId="16" fillId="33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168" fontId="21" fillId="34" borderId="10" xfId="0" applyNumberFormat="1" applyFont="1" applyFill="1" applyBorder="1" applyAlignment="1" applyProtection="1">
      <alignment vertical="center"/>
      <protection locked="0"/>
    </xf>
    <xf numFmtId="0" fontId="22" fillId="35" borderId="10" xfId="43" applyFont="1" applyFill="1" applyBorder="1" applyAlignment="1" applyProtection="1">
      <alignment horizontal="center"/>
      <protection/>
    </xf>
    <xf numFmtId="0" fontId="22" fillId="0" borderId="10" xfId="43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6" fillId="0" borderId="18" xfId="0" applyFont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>
      <alignment horizontal="right" wrapText="1"/>
    </xf>
    <xf numFmtId="0" fontId="0" fillId="35" borderId="18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16" fillId="0" borderId="0" xfId="0" applyFont="1" applyBorder="1" applyAlignment="1" applyProtection="1">
      <alignment horizontal="left" vertical="center" wrapText="1"/>
      <protection/>
    </xf>
    <xf numFmtId="3" fontId="16" fillId="0" borderId="0" xfId="0" applyNumberFormat="1" applyFont="1" applyFill="1" applyBorder="1" applyAlignment="1">
      <alignment horizontal="right" wrapText="1"/>
    </xf>
    <xf numFmtId="0" fontId="0" fillId="34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169" fontId="25" fillId="0" borderId="10" xfId="0" applyNumberFormat="1" applyFont="1" applyBorder="1" applyAlignment="1">
      <alignment wrapText="1"/>
    </xf>
    <xf numFmtId="14" fontId="25" fillId="0" borderId="10" xfId="0" applyNumberFormat="1" applyFont="1" applyBorder="1" applyAlignment="1">
      <alignment wrapText="1"/>
    </xf>
    <xf numFmtId="0" fontId="26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7" fillId="3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169" fontId="25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%20&#1043;&#1072;&#1088;&#1072;&#1085;&#1090;%20_&#1085;&#1074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">
          <cell r="C4" t="str">
            <v>ПАТ АБ "СТОЛИЧНИЙ"</v>
          </cell>
        </row>
        <row r="6">
          <cell r="C6" t="str">
            <v>станом на 01.03.2018 року</v>
          </cell>
        </row>
        <row r="8">
          <cell r="C8" t="str">
            <v>ТОВ "СТОУН БРІДЖ"</v>
          </cell>
        </row>
        <row r="9">
          <cell r="C9">
            <v>42248</v>
          </cell>
        </row>
        <row r="10">
          <cell r="C10">
            <v>5425040.34</v>
          </cell>
        </row>
        <row r="15">
          <cell r="D15" t="str">
            <v>юридична особа</v>
          </cell>
        </row>
        <row r="18">
          <cell r="D18" t="str">
            <v>Київська</v>
          </cell>
        </row>
        <row r="19">
          <cell r="D19" t="str">
            <v>ні</v>
          </cell>
        </row>
        <row r="21">
          <cell r="D21" t="str">
            <v>Будівництво житлових і нежитлових будівель</v>
          </cell>
        </row>
        <row r="26">
          <cell r="D26" t="str">
            <v>1602-КЮ-14</v>
          </cell>
        </row>
        <row r="27">
          <cell r="D27" t="str">
            <v>Кредитна лінія на поповнення обігових коштів з забезпеченням</v>
          </cell>
        </row>
        <row r="28">
          <cell r="D28">
            <v>41683</v>
          </cell>
        </row>
        <row r="29">
          <cell r="D29">
            <v>42188</v>
          </cell>
        </row>
        <row r="30">
          <cell r="D30">
            <v>980</v>
          </cell>
        </row>
        <row r="31">
          <cell r="D31">
            <v>0.17</v>
          </cell>
        </row>
        <row r="33">
          <cell r="D33">
            <v>46362410.94</v>
          </cell>
        </row>
        <row r="34">
          <cell r="D34">
            <v>31000000</v>
          </cell>
        </row>
        <row r="36">
          <cell r="D36">
            <v>15362410.94</v>
          </cell>
        </row>
        <row r="39">
          <cell r="D39">
            <v>1002</v>
          </cell>
        </row>
        <row r="45">
          <cell r="D45" t="str">
            <v>так</v>
          </cell>
        </row>
        <row r="50">
          <cell r="D50" t="str">
            <v>ні</v>
          </cell>
        </row>
        <row r="51">
          <cell r="D51">
            <v>42136</v>
          </cell>
        </row>
        <row r="52">
          <cell r="D52" t="str">
            <v>так</v>
          </cell>
        </row>
        <row r="56">
          <cell r="D56" t="str">
            <v>ні</v>
          </cell>
        </row>
        <row r="58">
          <cell r="D58">
            <v>42339</v>
          </cell>
        </row>
        <row r="62">
          <cell r="D62" t="str">
            <v>-</v>
          </cell>
        </row>
        <row r="64">
          <cell r="D64" t="str">
            <v>-</v>
          </cell>
        </row>
        <row r="65">
          <cell r="D65" t="str">
            <v>-</v>
          </cell>
        </row>
        <row r="74">
          <cell r="D74" t="str">
            <v>Уповноважений на зберігання НДУ, м. Київ, вул. Нижній Вал,17/8</v>
          </cell>
          <cell r="E74" t="str">
            <v>Уповноважений на зберігання НДУ, м. Київ, вул. Нижній Вал,17/9</v>
          </cell>
          <cell r="F74" t="str">
            <v>Уповноважений на зберігання НДУ, м. Київ, вул. Нижній Вал,17/10</v>
          </cell>
          <cell r="G74" t="str">
            <v>Уповноважений на зберігання НДУ, м. Київ, вул. Нижній Вал,17/11</v>
          </cell>
        </row>
        <row r="75">
          <cell r="D75">
            <v>545600</v>
          </cell>
          <cell r="E75">
            <v>16560000</v>
          </cell>
          <cell r="F75">
            <v>720499.5</v>
          </cell>
          <cell r="G75">
            <v>2748180</v>
          </cell>
        </row>
        <row r="76">
          <cell r="D76">
            <v>42094</v>
          </cell>
          <cell r="E76">
            <v>42034</v>
          </cell>
          <cell r="F76">
            <v>42094</v>
          </cell>
          <cell r="G76">
            <v>42150</v>
          </cell>
        </row>
        <row r="77">
          <cell r="D77">
            <v>571640</v>
          </cell>
          <cell r="E77">
            <v>16605000</v>
          </cell>
          <cell r="F77">
            <v>139222</v>
          </cell>
          <cell r="G77">
            <v>1679948.75</v>
          </cell>
        </row>
        <row r="79">
          <cell r="D79" t="str">
            <v>цінні папери</v>
          </cell>
          <cell r="E79" t="str">
            <v>цінні папери</v>
          </cell>
          <cell r="F79" t="str">
            <v>цінні папери</v>
          </cell>
          <cell r="G79" t="str">
            <v>цінні папери</v>
          </cell>
        </row>
        <row r="80">
          <cell r="D80" t="str">
            <v>недержавні цінні папери - прості іменні акції емітенту ПАТ "Великополовецьке РТП" </v>
          </cell>
          <cell r="E80" t="str">
            <v>недержавні цінні папери - прості іменні акції емітенту ПАТ "Профінанс" </v>
          </cell>
          <cell r="F80" t="str">
            <v>недержавні цінні папери - прості іменні акції емітенту ПАТ "Великополовецьке РТП" </v>
          </cell>
          <cell r="G80" t="str">
            <v>недержавні цінні папери - інвестиційні сертифікати  емітенту ТОВ "КУА "Сітті Ессет Менеджмент" (ПЗНВІФ "Збалансовані заощадження") </v>
          </cell>
        </row>
        <row r="81">
          <cell r="D81" t="str">
            <v>так</v>
          </cell>
          <cell r="E81" t="str">
            <v>так</v>
          </cell>
          <cell r="F81" t="str">
            <v>так</v>
          </cell>
          <cell r="G81" t="str">
            <v>так</v>
          </cell>
        </row>
        <row r="185">
          <cell r="D185" t="str">
            <v>-</v>
          </cell>
        </row>
        <row r="186">
          <cell r="D18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3">
      <selection activeCell="C31" sqref="C3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" t="s">
        <v>0</v>
      </c>
      <c r="B1" s="1"/>
      <c r="C1" s="2" t="str">
        <f>'[1]5.1.'!C8</f>
        <v>ТОВ "СТОУН БРІДЖ"</v>
      </c>
    </row>
    <row r="2" spans="1:3" ht="15">
      <c r="A2" s="1" t="s">
        <v>1</v>
      </c>
      <c r="B2" s="1"/>
      <c r="C2" s="3">
        <f>'[1]5.1.'!C9</f>
        <v>42248</v>
      </c>
    </row>
    <row r="3" spans="1:3" ht="30" customHeight="1">
      <c r="A3" s="1" t="s">
        <v>2</v>
      </c>
      <c r="B3" s="1"/>
      <c r="C3" s="4">
        <f>'[1]5.1.'!C10</f>
        <v>5425040.34</v>
      </c>
    </row>
    <row r="6" spans="1:6" ht="15">
      <c r="A6" s="5" t="s">
        <v>3</v>
      </c>
      <c r="B6" s="5"/>
      <c r="C6" s="5"/>
      <c r="D6" s="5"/>
      <c r="E6" s="5"/>
      <c r="F6" s="5"/>
    </row>
    <row r="7" spans="1:6" ht="1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</row>
    <row r="8" spans="1:6" ht="15">
      <c r="A8" s="6">
        <v>1</v>
      </c>
      <c r="B8" s="7">
        <v>42426</v>
      </c>
      <c r="C8" s="8">
        <v>10356887.67</v>
      </c>
      <c r="D8" s="9" t="s">
        <v>10</v>
      </c>
      <c r="E8" s="10" t="s">
        <v>10</v>
      </c>
      <c r="F8" s="11" t="s">
        <v>11</v>
      </c>
    </row>
    <row r="9" spans="1:6" ht="15">
      <c r="A9" s="6">
        <v>2</v>
      </c>
      <c r="B9" s="7">
        <v>42441</v>
      </c>
      <c r="C9" s="8">
        <v>9321198.9</v>
      </c>
      <c r="D9" s="9" t="s">
        <v>10</v>
      </c>
      <c r="E9" s="10" t="s">
        <v>10</v>
      </c>
      <c r="F9" s="11" t="s">
        <v>11</v>
      </c>
    </row>
    <row r="10" spans="1:6" ht="15">
      <c r="A10" s="6">
        <v>3</v>
      </c>
      <c r="B10" s="7">
        <v>42457</v>
      </c>
      <c r="C10" s="8">
        <v>8389079.01</v>
      </c>
      <c r="D10" s="9" t="s">
        <v>10</v>
      </c>
      <c r="E10" s="10" t="s">
        <v>10</v>
      </c>
      <c r="F10" s="11" t="s">
        <v>11</v>
      </c>
    </row>
    <row r="11" spans="1:6" ht="15">
      <c r="A11" s="6">
        <v>4</v>
      </c>
      <c r="B11" s="7">
        <v>42478</v>
      </c>
      <c r="C11" s="8">
        <v>7550171.11</v>
      </c>
      <c r="D11" s="9" t="s">
        <v>10</v>
      </c>
      <c r="E11" s="10" t="s">
        <v>10</v>
      </c>
      <c r="F11" s="11" t="s">
        <v>11</v>
      </c>
    </row>
    <row r="12" spans="1:6" ht="15">
      <c r="A12" s="6">
        <v>5</v>
      </c>
      <c r="B12" s="7">
        <v>42565</v>
      </c>
      <c r="C12" s="8">
        <v>7550171.11</v>
      </c>
      <c r="D12" s="9" t="s">
        <v>10</v>
      </c>
      <c r="E12" s="10" t="s">
        <v>10</v>
      </c>
      <c r="F12" s="11" t="s">
        <v>11</v>
      </c>
    </row>
    <row r="13" spans="1:6" ht="15">
      <c r="A13" s="6">
        <v>6</v>
      </c>
      <c r="B13" s="7">
        <v>42594</v>
      </c>
      <c r="C13" s="12">
        <v>6795154</v>
      </c>
      <c r="D13" s="13" t="s">
        <v>10</v>
      </c>
      <c r="E13" s="14" t="s">
        <v>10</v>
      </c>
      <c r="F13" s="11" t="s">
        <v>11</v>
      </c>
    </row>
    <row r="14" spans="1:6" ht="15">
      <c r="A14" s="6">
        <v>7</v>
      </c>
      <c r="B14" s="7">
        <v>42618</v>
      </c>
      <c r="C14" s="15">
        <v>6115638.6</v>
      </c>
      <c r="D14" s="13" t="s">
        <v>10</v>
      </c>
      <c r="E14" s="14" t="s">
        <v>10</v>
      </c>
      <c r="F14" s="11" t="s">
        <v>11</v>
      </c>
    </row>
    <row r="15" spans="1:6" ht="15">
      <c r="A15" s="6">
        <v>8</v>
      </c>
      <c r="B15" s="7">
        <v>42636</v>
      </c>
      <c r="C15" s="16">
        <v>5504074.74</v>
      </c>
      <c r="D15" s="13" t="s">
        <v>10</v>
      </c>
      <c r="E15" s="14" t="s">
        <v>10</v>
      </c>
      <c r="F15" s="11" t="s">
        <v>11</v>
      </c>
    </row>
    <row r="16" spans="1:6" ht="15">
      <c r="A16" s="6">
        <v>9</v>
      </c>
      <c r="B16" s="7">
        <v>42758</v>
      </c>
      <c r="C16" s="15">
        <v>4953667.27</v>
      </c>
      <c r="D16" s="13" t="s">
        <v>10</v>
      </c>
      <c r="E16" s="14" t="s">
        <v>10</v>
      </c>
      <c r="F16" s="11" t="s">
        <v>11</v>
      </c>
    </row>
    <row r="17" spans="1:6" ht="15">
      <c r="A17" s="6">
        <v>10</v>
      </c>
      <c r="B17" s="7">
        <v>42779</v>
      </c>
      <c r="C17" s="15">
        <v>4458300.54</v>
      </c>
      <c r="D17" s="13" t="s">
        <v>10</v>
      </c>
      <c r="E17" s="14" t="s">
        <v>10</v>
      </c>
      <c r="F17" s="11" t="s">
        <v>11</v>
      </c>
    </row>
    <row r="18" spans="1:6" ht="15">
      <c r="A18" s="6">
        <v>11</v>
      </c>
      <c r="B18" s="7">
        <v>42795</v>
      </c>
      <c r="C18" s="15">
        <v>3962933.82</v>
      </c>
      <c r="D18" s="13" t="s">
        <v>10</v>
      </c>
      <c r="E18" s="14" t="s">
        <v>10</v>
      </c>
      <c r="F18" s="11" t="s">
        <v>11</v>
      </c>
    </row>
    <row r="19" spans="1:6" ht="15">
      <c r="A19" s="6">
        <v>12</v>
      </c>
      <c r="B19" s="7">
        <v>42816</v>
      </c>
      <c r="C19" s="15">
        <v>3467567.09</v>
      </c>
      <c r="D19" s="13" t="s">
        <v>10</v>
      </c>
      <c r="E19" s="14" t="s">
        <v>10</v>
      </c>
      <c r="F19" s="11" t="s">
        <v>11</v>
      </c>
    </row>
    <row r="20" spans="1:6" ht="15">
      <c r="A20" s="6">
        <v>13</v>
      </c>
      <c r="B20" s="7">
        <v>42881</v>
      </c>
      <c r="C20" s="15">
        <v>3120810.38</v>
      </c>
      <c r="D20" s="13" t="s">
        <v>10</v>
      </c>
      <c r="E20" s="14" t="s">
        <v>10</v>
      </c>
      <c r="F20" s="11" t="s">
        <v>11</v>
      </c>
    </row>
    <row r="21" spans="1:6" ht="15">
      <c r="A21" s="6">
        <v>14</v>
      </c>
      <c r="B21" s="7">
        <v>42900</v>
      </c>
      <c r="C21" s="15">
        <v>2808729.34</v>
      </c>
      <c r="D21" s="13" t="s">
        <v>10</v>
      </c>
      <c r="E21" s="14" t="s">
        <v>10</v>
      </c>
      <c r="F21" s="11" t="s">
        <v>11</v>
      </c>
    </row>
    <row r="22" spans="1:6" ht="15">
      <c r="A22" s="6">
        <v>15</v>
      </c>
      <c r="B22" s="7">
        <v>42919</v>
      </c>
      <c r="C22" s="15">
        <v>2496648.3</v>
      </c>
      <c r="D22" s="13" t="s">
        <v>10</v>
      </c>
      <c r="E22" s="14" t="s">
        <v>10</v>
      </c>
      <c r="F22" s="11" t="s">
        <v>11</v>
      </c>
    </row>
    <row r="23" spans="1:6" ht="15">
      <c r="A23" s="17">
        <v>16</v>
      </c>
      <c r="B23" s="7">
        <v>42935</v>
      </c>
      <c r="C23" s="18">
        <v>2184567.27</v>
      </c>
      <c r="D23" s="13" t="s">
        <v>10</v>
      </c>
      <c r="E23" s="14" t="s">
        <v>10</v>
      </c>
      <c r="F23" s="11" t="s">
        <v>11</v>
      </c>
    </row>
    <row r="24" spans="1:6" ht="15">
      <c r="A24" s="6">
        <v>17</v>
      </c>
      <c r="B24" s="7">
        <v>42992</v>
      </c>
      <c r="C24" s="15">
        <v>1966110.54</v>
      </c>
      <c r="D24" s="13" t="s">
        <v>10</v>
      </c>
      <c r="E24" s="14" t="s">
        <v>10</v>
      </c>
      <c r="F24" s="11" t="s">
        <v>11</v>
      </c>
    </row>
    <row r="25" spans="1:6" ht="15">
      <c r="A25" s="6">
        <v>18</v>
      </c>
      <c r="B25" s="7">
        <v>43006</v>
      </c>
      <c r="C25" s="15">
        <v>1769499.49</v>
      </c>
      <c r="D25" s="13" t="s">
        <v>10</v>
      </c>
      <c r="E25" s="14" t="s">
        <v>10</v>
      </c>
      <c r="F25" s="11" t="s">
        <v>11</v>
      </c>
    </row>
    <row r="26" spans="1:6" ht="15">
      <c r="A26" s="6">
        <v>19</v>
      </c>
      <c r="B26" s="7">
        <v>43020</v>
      </c>
      <c r="C26" s="15">
        <v>1572888.43</v>
      </c>
      <c r="D26" s="13" t="s">
        <v>10</v>
      </c>
      <c r="E26" s="14" t="s">
        <v>10</v>
      </c>
      <c r="F26" s="11" t="s">
        <v>11</v>
      </c>
    </row>
    <row r="27" spans="1:6" ht="15">
      <c r="A27" s="6">
        <v>20</v>
      </c>
      <c r="B27" s="7">
        <v>43035</v>
      </c>
      <c r="C27" s="15">
        <v>1376277.38</v>
      </c>
      <c r="D27" s="13" t="s">
        <v>10</v>
      </c>
      <c r="E27" s="14" t="s">
        <v>10</v>
      </c>
      <c r="F27" s="11" t="s">
        <v>11</v>
      </c>
    </row>
    <row r="28" spans="1:6" ht="15">
      <c r="A28" s="6">
        <v>21</v>
      </c>
      <c r="B28" s="7">
        <v>43080</v>
      </c>
      <c r="C28" s="15">
        <f>ROUND(C27*0.9,2)</f>
        <v>1238649.64</v>
      </c>
      <c r="D28" s="13" t="s">
        <v>10</v>
      </c>
      <c r="E28" s="14" t="s">
        <v>10</v>
      </c>
      <c r="F28" s="11" t="s">
        <v>11</v>
      </c>
    </row>
    <row r="29" spans="1:6" ht="15">
      <c r="A29" s="6">
        <v>22</v>
      </c>
      <c r="B29" s="7">
        <v>43095</v>
      </c>
      <c r="C29" s="15">
        <f>ROUND(C28*0.9,2)</f>
        <v>1114784.68</v>
      </c>
      <c r="D29" s="13" t="s">
        <v>10</v>
      </c>
      <c r="E29" s="14" t="s">
        <v>10</v>
      </c>
      <c r="F29" s="11" t="s">
        <v>11</v>
      </c>
    </row>
    <row r="30" spans="1:6" ht="15">
      <c r="A30" s="6">
        <v>23</v>
      </c>
      <c r="B30" s="7">
        <v>43110</v>
      </c>
      <c r="C30" s="15">
        <f>ROUND(C28*0.8,2)</f>
        <v>990919.71</v>
      </c>
      <c r="D30" s="13" t="s">
        <v>10</v>
      </c>
      <c r="E30" s="14" t="s">
        <v>10</v>
      </c>
      <c r="F30" s="11" t="s">
        <v>11</v>
      </c>
    </row>
    <row r="31" spans="1:6" ht="15">
      <c r="A31" s="6">
        <v>24</v>
      </c>
      <c r="B31" s="7">
        <v>43124</v>
      </c>
      <c r="C31" s="15">
        <f>ROUND(C28*0.7,2)</f>
        <v>867054.75</v>
      </c>
      <c r="D31" s="13" t="s">
        <v>10</v>
      </c>
      <c r="E31" s="14" t="s">
        <v>10</v>
      </c>
      <c r="F31" s="11" t="s">
        <v>11</v>
      </c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E1">
      <selection activeCell="C31" sqref="C3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9"/>
      <c r="B1" s="20" t="s">
        <v>12</v>
      </c>
      <c r="C1" s="21"/>
      <c r="D1" s="21"/>
      <c r="E1" s="21"/>
      <c r="F1" s="21"/>
      <c r="G1" s="21"/>
      <c r="H1" s="21"/>
      <c r="I1" s="21"/>
      <c r="J1" s="22"/>
      <c r="K1" s="23"/>
      <c r="L1" s="23"/>
      <c r="M1" s="23"/>
    </row>
    <row r="2" spans="1:13" ht="15">
      <c r="A2" s="19"/>
      <c r="B2" s="24"/>
      <c r="C2" s="25"/>
      <c r="D2" s="25"/>
      <c r="E2" s="25"/>
      <c r="F2" s="25"/>
      <c r="G2" s="25"/>
      <c r="H2" s="25"/>
      <c r="I2" s="25"/>
      <c r="J2" s="26"/>
      <c r="K2" s="23"/>
      <c r="L2" s="23"/>
      <c r="M2" s="23"/>
    </row>
    <row r="3" spans="1:13" ht="15.75">
      <c r="A3" s="19"/>
      <c r="B3" s="27" t="s">
        <v>13</v>
      </c>
      <c r="C3" s="28" t="str">
        <f>'[1]5.1.'!C6:D6</f>
        <v>станом на 01.03.2018 року</v>
      </c>
      <c r="D3" s="29"/>
      <c r="E3" s="30"/>
      <c r="F3" s="30"/>
      <c r="G3" s="30"/>
      <c r="H3" s="30"/>
      <c r="I3" s="30"/>
      <c r="J3" s="31"/>
      <c r="K3" s="23"/>
      <c r="L3" s="23"/>
      <c r="M3" s="23"/>
    </row>
    <row r="4" spans="1:13" ht="15">
      <c r="A4" s="19"/>
      <c r="B4" s="32" t="s">
        <v>14</v>
      </c>
      <c r="C4" s="33"/>
      <c r="D4" s="34"/>
      <c r="E4" s="35" t="s">
        <v>15</v>
      </c>
      <c r="F4" s="36"/>
      <c r="G4" s="36"/>
      <c r="H4" s="36"/>
      <c r="I4" s="36"/>
      <c r="J4" s="36"/>
      <c r="K4" s="23"/>
      <c r="L4" s="23"/>
      <c r="M4" s="23"/>
    </row>
    <row r="5" spans="1:10" ht="15">
      <c r="A5" s="19"/>
      <c r="B5" s="37" t="s">
        <v>16</v>
      </c>
      <c r="C5" s="38" t="str">
        <f>'[1]5.1.'!C4:D4</f>
        <v>ПАТ АБ "СТОЛИЧНИЙ"</v>
      </c>
      <c r="D5" s="39"/>
      <c r="E5" s="40" t="s">
        <v>17</v>
      </c>
      <c r="F5" s="41"/>
      <c r="G5" s="42" t="str">
        <f>'[1]5.1.'!D27</f>
        <v>Кредитна лінія на поповнення обігових коштів з забезпеченням</v>
      </c>
      <c r="H5" s="41"/>
      <c r="I5" s="43" t="s">
        <v>18</v>
      </c>
      <c r="J5" s="44" t="str">
        <f>'[1]5.1.'!D45</f>
        <v>так</v>
      </c>
    </row>
    <row r="6" spans="1:10" ht="15">
      <c r="A6" s="19"/>
      <c r="B6" s="45" t="s">
        <v>19</v>
      </c>
      <c r="C6" s="38" t="str">
        <f>'[1]5.1.'!D26</f>
        <v>1602-КЮ-14</v>
      </c>
      <c r="D6" s="39"/>
      <c r="E6" s="46" t="s">
        <v>20</v>
      </c>
      <c r="F6" s="47"/>
      <c r="G6" s="41"/>
      <c r="H6" s="48">
        <f>'[1]5.1.'!D33</f>
        <v>46362410.94</v>
      </c>
      <c r="I6" s="49"/>
      <c r="J6" s="50"/>
    </row>
    <row r="7" spans="1:10" ht="15">
      <c r="A7" s="19"/>
      <c r="B7" s="45" t="s">
        <v>21</v>
      </c>
      <c r="C7" s="38" t="str">
        <f>'[1]5.1.'!D15</f>
        <v>юридична особа</v>
      </c>
      <c r="D7" s="39"/>
      <c r="E7" s="40" t="s">
        <v>22</v>
      </c>
      <c r="F7" s="47"/>
      <c r="G7" s="41"/>
      <c r="H7" s="51">
        <f>'[1]5.1.'!D39</f>
        <v>1002</v>
      </c>
      <c r="I7" s="49"/>
      <c r="J7" s="52"/>
    </row>
    <row r="8" spans="1:10" ht="15">
      <c r="A8" s="19"/>
      <c r="B8" s="45" t="s">
        <v>23</v>
      </c>
      <c r="C8" s="38" t="str">
        <f>'[1]5.1.'!D21</f>
        <v>Будівництво житлових і нежитлових будівель</v>
      </c>
      <c r="D8" s="39"/>
      <c r="E8" s="40" t="s">
        <v>24</v>
      </c>
      <c r="F8" s="47"/>
      <c r="G8" s="41"/>
      <c r="H8" s="53" t="str">
        <f>IF(ISBLANK('[1]5.1.'!D183),"ні","так")</f>
        <v>ні</v>
      </c>
      <c r="I8" s="54"/>
      <c r="J8" s="55"/>
    </row>
    <row r="9" spans="1:10" ht="36" customHeight="1">
      <c r="A9" s="19"/>
      <c r="B9" s="45" t="s">
        <v>25</v>
      </c>
      <c r="C9" s="38" t="str">
        <f>'[1]5.1.'!D19</f>
        <v>ні</v>
      </c>
      <c r="D9" s="39"/>
      <c r="E9" s="56" t="s">
        <v>26</v>
      </c>
      <c r="F9" s="56" t="s">
        <v>27</v>
      </c>
      <c r="G9" s="57" t="s">
        <v>28</v>
      </c>
      <c r="H9" s="56" t="s">
        <v>29</v>
      </c>
      <c r="I9" s="56" t="s">
        <v>30</v>
      </c>
      <c r="J9" s="56" t="s">
        <v>31</v>
      </c>
    </row>
    <row r="10" spans="1:10" ht="31.5" customHeight="1">
      <c r="A10" s="19"/>
      <c r="B10" s="58" t="s">
        <v>32</v>
      </c>
      <c r="C10" s="59" t="str">
        <f>'[1]5.1.'!D18</f>
        <v>Київська</v>
      </c>
      <c r="D10" s="39"/>
      <c r="E10" s="60"/>
      <c r="F10" s="60"/>
      <c r="G10" s="61"/>
      <c r="H10" s="60"/>
      <c r="I10" s="60"/>
      <c r="J10" s="60"/>
    </row>
    <row r="11" spans="1:10" ht="15">
      <c r="A11" s="19"/>
      <c r="B11" s="62"/>
      <c r="C11" s="49"/>
      <c r="D11" s="39"/>
      <c r="E11" s="63">
        <f>'[1]5.1.'!D28</f>
        <v>41683</v>
      </c>
      <c r="F11" s="63">
        <f>'[1]5.1.'!D29</f>
        <v>42188</v>
      </c>
      <c r="G11" s="64">
        <f>'[1]5.1.'!D30</f>
        <v>980</v>
      </c>
      <c r="H11" s="65">
        <f>'[1]5.1.'!D34</f>
        <v>31000000</v>
      </c>
      <c r="I11" s="66">
        <f>'[1]5.1.'!D36</f>
        <v>15362410.94</v>
      </c>
      <c r="J11" s="67">
        <f>'[1]5.1.'!D31</f>
        <v>0.17</v>
      </c>
    </row>
    <row r="12" spans="1:10" ht="15">
      <c r="A12" s="19"/>
      <c r="B12" s="62"/>
      <c r="C12" s="49"/>
      <c r="D12" s="68"/>
      <c r="E12" s="63"/>
      <c r="F12" s="63"/>
      <c r="G12" s="64"/>
      <c r="H12" s="65"/>
      <c r="I12" s="65"/>
      <c r="J12" s="67"/>
    </row>
    <row r="13" spans="1:10" ht="15">
      <c r="A13" s="19"/>
      <c r="B13" s="69"/>
      <c r="C13" s="54"/>
      <c r="D13" s="68"/>
      <c r="E13" s="63"/>
      <c r="F13" s="63"/>
      <c r="G13" s="64"/>
      <c r="H13" s="65"/>
      <c r="I13" s="65"/>
      <c r="J13" s="67"/>
    </row>
    <row r="14" spans="1:10" ht="15">
      <c r="A14" s="19"/>
      <c r="B14" s="70"/>
      <c r="C14" s="71"/>
      <c r="D14" s="68"/>
      <c r="E14" s="72"/>
      <c r="F14" s="72"/>
      <c r="G14" s="73"/>
      <c r="H14" s="74"/>
      <c r="I14" s="74"/>
      <c r="J14" s="75"/>
    </row>
    <row r="15" spans="1:10" ht="15">
      <c r="A15" s="19"/>
      <c r="B15" s="32" t="s">
        <v>33</v>
      </c>
      <c r="C15" s="35"/>
      <c r="D15" s="76"/>
      <c r="E15" s="77" t="s">
        <v>34</v>
      </c>
      <c r="F15" s="78"/>
      <c r="G15" s="78"/>
      <c r="H15" s="78"/>
      <c r="I15" s="78"/>
      <c r="J15" s="79"/>
    </row>
    <row r="16" spans="1:10" ht="30">
      <c r="A16" s="19"/>
      <c r="B16" s="80" t="s">
        <v>35</v>
      </c>
      <c r="C16" s="81" t="str">
        <f>'[1]5.1.'!D50</f>
        <v>ні</v>
      </c>
      <c r="D16" s="82"/>
      <c r="E16" s="83" t="s">
        <v>36</v>
      </c>
      <c r="F16" s="84"/>
      <c r="G16" s="85" t="s">
        <v>37</v>
      </c>
      <c r="H16" s="85" t="s">
        <v>38</v>
      </c>
      <c r="I16" s="85" t="s">
        <v>39</v>
      </c>
      <c r="J16" s="86"/>
    </row>
    <row r="17" spans="1:10" ht="16.5" customHeight="1">
      <c r="A17" s="19"/>
      <c r="B17" s="80" t="s">
        <v>40</v>
      </c>
      <c r="C17" s="87">
        <f>'[1]5.1.'!D51</f>
        <v>42136</v>
      </c>
      <c r="D17" s="88"/>
      <c r="E17" s="89" t="s">
        <v>41</v>
      </c>
      <c r="F17" s="90"/>
      <c r="G17" s="91" t="s">
        <v>10</v>
      </c>
      <c r="H17" s="91" t="s">
        <v>10</v>
      </c>
      <c r="I17" s="92" t="s">
        <v>42</v>
      </c>
      <c r="J17" s="93" t="s">
        <v>43</v>
      </c>
    </row>
    <row r="18" spans="1:10" ht="15">
      <c r="A18" s="19"/>
      <c r="B18" s="80" t="s">
        <v>44</v>
      </c>
      <c r="C18" s="87" t="str">
        <f>'[1]5.1.'!D52</f>
        <v>так</v>
      </c>
      <c r="D18" s="88"/>
      <c r="E18" s="89" t="s">
        <v>45</v>
      </c>
      <c r="F18" s="90"/>
      <c r="G18" s="91" t="s">
        <v>10</v>
      </c>
      <c r="H18" s="91" t="s">
        <v>10</v>
      </c>
      <c r="I18" s="92" t="s">
        <v>42</v>
      </c>
      <c r="J18" s="93" t="s">
        <v>43</v>
      </c>
    </row>
    <row r="19" spans="1:10" ht="15">
      <c r="A19" s="19"/>
      <c r="B19" s="80" t="s">
        <v>46</v>
      </c>
      <c r="C19" s="81">
        <f>'[1]5.1.'!D58</f>
        <v>42339</v>
      </c>
      <c r="D19" s="88"/>
      <c r="E19" s="89" t="s">
        <v>47</v>
      </c>
      <c r="F19" s="90"/>
      <c r="G19" s="91" t="s">
        <v>10</v>
      </c>
      <c r="H19" s="91" t="s">
        <v>10</v>
      </c>
      <c r="I19" s="92" t="s">
        <v>42</v>
      </c>
      <c r="J19" s="93" t="s">
        <v>43</v>
      </c>
    </row>
    <row r="20" spans="1:10" ht="15">
      <c r="A20" s="19"/>
      <c r="B20" s="80" t="s">
        <v>48</v>
      </c>
      <c r="C20" s="81" t="str">
        <f>'[1]5.1.'!D56</f>
        <v>ні</v>
      </c>
      <c r="D20" s="88"/>
      <c r="E20" s="89" t="s">
        <v>49</v>
      </c>
      <c r="F20" s="90"/>
      <c r="G20" s="91" t="s">
        <v>10</v>
      </c>
      <c r="H20" s="91" t="s">
        <v>10</v>
      </c>
      <c r="I20" s="92" t="s">
        <v>42</v>
      </c>
      <c r="J20" s="93" t="s">
        <v>43</v>
      </c>
    </row>
    <row r="21" spans="1:10" ht="15">
      <c r="A21" s="19"/>
      <c r="B21" s="80" t="s">
        <v>50</v>
      </c>
      <c r="C21" s="87" t="str">
        <f>'[1]5.1.'!D62</f>
        <v>-</v>
      </c>
      <c r="D21" s="88"/>
      <c r="E21" s="89" t="s">
        <v>51</v>
      </c>
      <c r="F21" s="90"/>
      <c r="G21" s="91" t="s">
        <v>10</v>
      </c>
      <c r="H21" s="91" t="s">
        <v>10</v>
      </c>
      <c r="I21" s="92" t="s">
        <v>42</v>
      </c>
      <c r="J21" s="93" t="s">
        <v>43</v>
      </c>
    </row>
    <row r="22" spans="1:10" ht="15" customHeight="1">
      <c r="A22" s="19"/>
      <c r="B22" s="80" t="s">
        <v>52</v>
      </c>
      <c r="C22" s="81" t="str">
        <f>'[1]5.1.'!D64</f>
        <v>-</v>
      </c>
      <c r="D22" s="88"/>
      <c r="E22" s="89" t="s">
        <v>53</v>
      </c>
      <c r="F22" s="90"/>
      <c r="G22" s="91" t="s">
        <v>10</v>
      </c>
      <c r="H22" s="91" t="s">
        <v>10</v>
      </c>
      <c r="I22" s="92" t="s">
        <v>42</v>
      </c>
      <c r="J22" s="93" t="s">
        <v>43</v>
      </c>
    </row>
    <row r="23" spans="1:10" ht="15.75" customHeight="1">
      <c r="A23" s="19"/>
      <c r="B23" s="80" t="s">
        <v>54</v>
      </c>
      <c r="C23" s="87" t="str">
        <f>'[1]5.1.'!D65</f>
        <v>-</v>
      </c>
      <c r="D23" s="88"/>
      <c r="E23" s="89" t="s">
        <v>55</v>
      </c>
      <c r="F23" s="90"/>
      <c r="G23" s="91">
        <f>Застава!B5+Застава!C5+Застава!D5+Застава!E5</f>
        <v>18995810.75</v>
      </c>
      <c r="H23" s="91" t="s">
        <v>10</v>
      </c>
      <c r="I23" s="92" t="s">
        <v>42</v>
      </c>
      <c r="J23" s="93" t="s">
        <v>43</v>
      </c>
    </row>
    <row r="24" spans="1:10" ht="15">
      <c r="A24" s="94"/>
      <c r="B24" s="95"/>
      <c r="C24" s="95"/>
      <c r="D24" s="95"/>
      <c r="E24" s="96" t="s">
        <v>56</v>
      </c>
      <c r="F24" s="90"/>
      <c r="G24" s="97">
        <f>SUM(G17:G23)</f>
        <v>18995810.75</v>
      </c>
      <c r="H24" s="97">
        <f>SUM(H17:H23)</f>
        <v>0</v>
      </c>
      <c r="I24" s="98"/>
      <c r="J24" s="99"/>
    </row>
    <row r="25" spans="1:10" ht="15">
      <c r="A25" s="94"/>
      <c r="B25" s="95"/>
      <c r="C25" s="95"/>
      <c r="D25" s="95"/>
      <c r="E25" s="100"/>
      <c r="F25" s="100"/>
      <c r="G25" s="101"/>
      <c r="H25" s="101"/>
      <c r="I25" s="101"/>
      <c r="J25" s="101"/>
    </row>
    <row r="26" spans="1:10" ht="15">
      <c r="A26" s="94"/>
      <c r="B26" s="95"/>
      <c r="C26" s="95"/>
      <c r="D26" s="95"/>
      <c r="E26" s="100"/>
      <c r="F26" s="100"/>
      <c r="G26" s="101"/>
      <c r="H26" s="101"/>
      <c r="I26" s="101"/>
      <c r="J26" s="101"/>
    </row>
    <row r="27" spans="1:10" ht="15">
      <c r="A27" s="94"/>
      <c r="B27" s="95"/>
      <c r="C27" s="95"/>
      <c r="D27" s="95"/>
      <c r="E27" s="100"/>
      <c r="F27" s="100"/>
      <c r="G27" s="101"/>
      <c r="H27" s="101"/>
      <c r="I27" s="101"/>
      <c r="J27" s="101"/>
    </row>
    <row r="28" spans="1:10" ht="15">
      <c r="A28" s="94"/>
      <c r="B28" s="102" t="s">
        <v>57</v>
      </c>
      <c r="C28" s="103"/>
      <c r="D28" s="104"/>
      <c r="E28" s="104"/>
      <c r="F28" s="100"/>
      <c r="G28" s="101"/>
      <c r="H28" s="101"/>
      <c r="I28" s="101"/>
      <c r="J28" s="101"/>
    </row>
    <row r="29" spans="1:10" ht="15">
      <c r="A29" s="94"/>
      <c r="F29" s="100"/>
      <c r="G29" s="101"/>
      <c r="H29" s="101"/>
      <c r="I29" s="101"/>
      <c r="J29" s="101"/>
    </row>
    <row r="30" spans="1:10" ht="38.25" customHeight="1">
      <c r="A30" s="94"/>
      <c r="F30" s="104"/>
      <c r="H30" s="104"/>
      <c r="I30" s="101"/>
      <c r="J30" s="101"/>
    </row>
    <row r="31" spans="9:10" ht="15">
      <c r="I31" s="101"/>
      <c r="J31" s="101"/>
    </row>
    <row r="32" spans="9:10" ht="15">
      <c r="I32" s="101"/>
      <c r="J32" s="101"/>
    </row>
    <row r="33" spans="9:10" ht="15">
      <c r="I33" s="101"/>
      <c r="J33" s="101"/>
    </row>
    <row r="34" spans="9:10" ht="15">
      <c r="I34" s="101"/>
      <c r="J34" s="101"/>
    </row>
    <row r="35" spans="9:10" ht="15">
      <c r="I35" s="101"/>
      <c r="J35" s="101"/>
    </row>
    <row r="36" spans="9:10" ht="15">
      <c r="I36" s="101"/>
      <c r="J36" s="101"/>
    </row>
    <row r="37" spans="9:10" ht="15">
      <c r="I37" s="101"/>
      <c r="J37" s="101"/>
    </row>
    <row r="38" spans="9:10" ht="15">
      <c r="I38" s="101"/>
      <c r="J38" s="101"/>
    </row>
    <row r="39" spans="9:10" ht="15">
      <c r="I39" s="101"/>
      <c r="J39" s="101"/>
    </row>
    <row r="40" spans="9:10" ht="15">
      <c r="I40" s="101"/>
      <c r="J40" s="101"/>
    </row>
    <row r="41" spans="9:10" ht="15">
      <c r="I41" s="101"/>
      <c r="J41" s="101"/>
    </row>
    <row r="42" spans="9:10" ht="15">
      <c r="I42" s="101"/>
      <c r="J42" s="101"/>
    </row>
    <row r="43" spans="9:10" ht="15">
      <c r="I43" s="101"/>
      <c r="J43" s="101"/>
    </row>
    <row r="44" spans="9:10" ht="15">
      <c r="I44" s="101"/>
      <c r="J44" s="101"/>
    </row>
    <row r="45" spans="9:10" ht="15">
      <c r="I45" s="101"/>
      <c r="J45" s="101"/>
    </row>
    <row r="46" spans="9:10" ht="15">
      <c r="I46" s="101"/>
      <c r="J46" s="101"/>
    </row>
    <row r="47" spans="9:10" ht="15">
      <c r="I47" s="101"/>
      <c r="J47" s="101"/>
    </row>
    <row r="48" spans="9:10" ht="15">
      <c r="I48" s="101"/>
      <c r="J48" s="101"/>
    </row>
    <row r="49" spans="9:10" ht="15">
      <c r="I49" s="101"/>
      <c r="J49" s="101"/>
    </row>
    <row r="50" spans="9:10" ht="15">
      <c r="I50" s="101"/>
      <c r="J50" s="101"/>
    </row>
    <row r="51" spans="9:10" ht="15">
      <c r="I51" s="101"/>
      <c r="J51" s="101"/>
    </row>
    <row r="52" spans="9:10" ht="15">
      <c r="I52" s="101"/>
      <c r="J52" s="101"/>
    </row>
    <row r="53" spans="9:10" ht="15">
      <c r="I53" s="101"/>
      <c r="J53" s="101"/>
    </row>
    <row r="54" spans="9:10" ht="15">
      <c r="I54" s="101"/>
      <c r="J54" s="101"/>
    </row>
    <row r="55" spans="9:10" ht="15">
      <c r="I55" s="101"/>
      <c r="J55" s="101"/>
    </row>
    <row r="56" spans="9:10" ht="15">
      <c r="I56" s="101"/>
      <c r="J56" s="101"/>
    </row>
    <row r="57" spans="9:10" ht="15">
      <c r="I57" s="101"/>
      <c r="J57" s="101"/>
    </row>
    <row r="58" spans="9:10" ht="15">
      <c r="I58" s="101"/>
      <c r="J58" s="101"/>
    </row>
    <row r="59" spans="9:10" ht="15">
      <c r="I59" s="101"/>
      <c r="J59" s="101"/>
    </row>
    <row r="60" spans="9:10" ht="15">
      <c r="I60" s="101"/>
      <c r="J60" s="101"/>
    </row>
    <row r="61" spans="9:10" ht="15">
      <c r="I61" s="101"/>
      <c r="J61" s="101"/>
    </row>
    <row r="62" spans="9:10" ht="15">
      <c r="I62" s="101"/>
      <c r="J62" s="101"/>
    </row>
    <row r="63" spans="9:10" ht="15">
      <c r="I63" s="101"/>
      <c r="J63" s="101"/>
    </row>
    <row r="64" spans="9:10" ht="15">
      <c r="I64" s="101"/>
      <c r="J64" s="101"/>
    </row>
    <row r="65" spans="9:10" ht="15">
      <c r="I65" s="101"/>
      <c r="J65" s="101"/>
    </row>
    <row r="66" spans="9:10" ht="15">
      <c r="I66" s="101"/>
      <c r="J66" s="101"/>
    </row>
    <row r="67" spans="9:10" ht="15">
      <c r="I67" s="101"/>
      <c r="J67" s="101"/>
    </row>
    <row r="68" spans="9:10" ht="15">
      <c r="I68" s="101"/>
      <c r="J68" s="101"/>
    </row>
    <row r="69" spans="9:10" ht="15">
      <c r="I69" s="101"/>
      <c r="J69" s="101"/>
    </row>
    <row r="70" spans="9:10" ht="15">
      <c r="I70" s="101"/>
      <c r="J70" s="101"/>
    </row>
    <row r="71" spans="9:10" ht="15">
      <c r="I71" s="101"/>
      <c r="J71" s="101"/>
    </row>
    <row r="72" spans="9:10" ht="15">
      <c r="I72" s="101"/>
      <c r="J72" s="101"/>
    </row>
    <row r="73" spans="9:10" ht="15">
      <c r="I73" s="101"/>
      <c r="J73" s="101"/>
    </row>
    <row r="74" spans="9:10" ht="15">
      <c r="I74" s="101"/>
      <c r="J74" s="101"/>
    </row>
    <row r="75" spans="9:10" ht="15">
      <c r="I75" s="101"/>
      <c r="J75" s="101"/>
    </row>
    <row r="76" spans="9:10" ht="15">
      <c r="I76" s="101"/>
      <c r="J76" s="101"/>
    </row>
    <row r="77" spans="9:10" ht="15">
      <c r="I77" s="101"/>
      <c r="J77" s="101"/>
    </row>
    <row r="78" spans="9:10" ht="15">
      <c r="I78" s="101"/>
      <c r="J78" s="101"/>
    </row>
    <row r="79" spans="9:10" ht="15">
      <c r="I79" s="101"/>
      <c r="J79" s="101"/>
    </row>
    <row r="80" spans="9:10" ht="15">
      <c r="I80" s="101"/>
      <c r="J80" s="101"/>
    </row>
    <row r="81" spans="9:10" ht="15">
      <c r="I81" s="101"/>
      <c r="J81" s="101"/>
    </row>
    <row r="82" spans="9:10" ht="15">
      <c r="I82" s="101"/>
      <c r="J82" s="101"/>
    </row>
    <row r="83" spans="9:10" ht="15">
      <c r="I83" s="101"/>
      <c r="J83" s="101"/>
    </row>
    <row r="84" spans="9:10" ht="15">
      <c r="I84" s="101"/>
      <c r="J84" s="101"/>
    </row>
    <row r="85" spans="9:10" ht="15">
      <c r="I85" s="101"/>
      <c r="J85" s="101"/>
    </row>
    <row r="86" spans="9:10" ht="15">
      <c r="I86" s="101"/>
      <c r="J86" s="101"/>
    </row>
    <row r="87" spans="9:10" ht="15">
      <c r="I87" s="101"/>
      <c r="J87" s="101"/>
    </row>
    <row r="88" spans="9:10" ht="15">
      <c r="I88" s="101"/>
      <c r="J88" s="101"/>
    </row>
    <row r="89" spans="9:10" ht="15">
      <c r="I89" s="101"/>
      <c r="J89" s="101"/>
    </row>
    <row r="90" spans="9:10" ht="15">
      <c r="I90" s="101"/>
      <c r="J90" s="101"/>
    </row>
    <row r="91" spans="9:10" ht="15">
      <c r="I91" s="101"/>
      <c r="J91" s="101"/>
    </row>
    <row r="92" spans="9:10" ht="15">
      <c r="I92" s="101"/>
      <c r="J92" s="101"/>
    </row>
    <row r="93" spans="9:10" ht="15">
      <c r="I93" s="101"/>
      <c r="J93" s="101"/>
    </row>
    <row r="94" spans="9:10" ht="15">
      <c r="I94" s="101"/>
      <c r="J94" s="101"/>
    </row>
    <row r="95" spans="9:10" ht="15">
      <c r="I95" s="101"/>
      <c r="J95" s="101"/>
    </row>
    <row r="96" spans="9:10" ht="15">
      <c r="I96" s="101"/>
      <c r="J96" s="101"/>
    </row>
    <row r="97" spans="9:10" ht="15">
      <c r="I97" s="101"/>
      <c r="J97" s="101"/>
    </row>
    <row r="98" spans="9:10" ht="15">
      <c r="I98" s="101"/>
      <c r="J98" s="101"/>
    </row>
    <row r="99" spans="9:10" ht="15">
      <c r="I99" s="101"/>
      <c r="J99" s="101"/>
    </row>
    <row r="100" spans="9:10" ht="15">
      <c r="I100" s="101"/>
      <c r="J100" s="101"/>
    </row>
    <row r="101" spans="9:10" ht="15">
      <c r="I101" s="101"/>
      <c r="J101" s="101"/>
    </row>
    <row r="102" spans="9:10" ht="15">
      <c r="I102" s="101"/>
      <c r="J102" s="101"/>
    </row>
  </sheetData>
  <sheetProtection/>
  <mergeCells count="31">
    <mergeCell ref="E23:F23"/>
    <mergeCell ref="E24:F24"/>
    <mergeCell ref="B28:C28"/>
    <mergeCell ref="E17:F17"/>
    <mergeCell ref="E18:F18"/>
    <mergeCell ref="E19:F19"/>
    <mergeCell ref="E20:F20"/>
    <mergeCell ref="E21:F21"/>
    <mergeCell ref="E22:F22"/>
    <mergeCell ref="J9:J10"/>
    <mergeCell ref="B10:B13"/>
    <mergeCell ref="C10:C13"/>
    <mergeCell ref="B15:C15"/>
    <mergeCell ref="E15:J15"/>
    <mergeCell ref="E16:F16"/>
    <mergeCell ref="E8:G8"/>
    <mergeCell ref="E9:E10"/>
    <mergeCell ref="F9:F10"/>
    <mergeCell ref="G9:G10"/>
    <mergeCell ref="H9:H10"/>
    <mergeCell ref="I9:I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0.7109375" style="0" customWidth="1"/>
    <col min="2" max="2" width="32.28125" style="0" customWidth="1"/>
    <col min="3" max="3" width="25.00390625" style="0" customWidth="1"/>
    <col min="4" max="4" width="19.28125" style="0" customWidth="1"/>
    <col min="5" max="5" width="21.57421875" style="0" customWidth="1"/>
    <col min="6" max="23" width="0" style="0" hidden="1" customWidth="1"/>
  </cols>
  <sheetData>
    <row r="1" ht="15">
      <c r="A1" s="105" t="s">
        <v>58</v>
      </c>
    </row>
    <row r="2" spans="1:23" ht="34.5">
      <c r="A2" s="106" t="s">
        <v>59</v>
      </c>
      <c r="B2" s="107" t="str">
        <f>'[1]5.1.'!D74</f>
        <v>Уповноважений на зберігання НДУ, м. Київ, вул. Нижній Вал,17/8</v>
      </c>
      <c r="C2" s="107" t="str">
        <f>'[1]5.1.'!E74</f>
        <v>Уповноважений на зберігання НДУ, м. Київ, вул. Нижній Вал,17/9</v>
      </c>
      <c r="D2" s="107" t="str">
        <f>'[1]5.1.'!F74</f>
        <v>Уповноважений на зберігання НДУ, м. Київ, вул. Нижній Вал,17/10</v>
      </c>
      <c r="E2" s="107" t="str">
        <f>'[1]5.1.'!G74</f>
        <v>Уповноважений на зберігання НДУ, м. Київ, вул. Нижній Вал,17/11</v>
      </c>
      <c r="F2" s="107">
        <f>'[1]5.1.'!H74</f>
        <v>0</v>
      </c>
      <c r="G2" s="107">
        <f>'[1]5.1.'!I74</f>
        <v>0</v>
      </c>
      <c r="H2" s="107">
        <f>'[1]5.1.'!J74</f>
        <v>0</v>
      </c>
      <c r="I2" s="107">
        <f>'[1]5.1.'!K74</f>
        <v>0</v>
      </c>
      <c r="J2" s="107">
        <f>'[1]5.1.'!L74</f>
        <v>0</v>
      </c>
      <c r="K2" s="107">
        <f>'[1]5.1.'!M74</f>
        <v>0</v>
      </c>
      <c r="L2" s="107">
        <f>'[1]5.1.'!N74</f>
        <v>0</v>
      </c>
      <c r="M2" s="107">
        <f>'[1]5.1.'!O74</f>
        <v>0</v>
      </c>
      <c r="N2" s="107">
        <f>'[1]5.1.'!P74</f>
        <v>0</v>
      </c>
      <c r="O2" s="107">
        <f>'[1]5.1.'!H74</f>
        <v>0</v>
      </c>
      <c r="P2" s="107">
        <f>'[1]5.1.'!I74</f>
        <v>0</v>
      </c>
      <c r="Q2" s="107">
        <f>'[1]5.1.'!J74</f>
        <v>0</v>
      </c>
      <c r="R2" s="107">
        <f>'[1]5.1.'!K74</f>
        <v>0</v>
      </c>
      <c r="S2" s="107">
        <f>'[1]5.1.'!L74</f>
        <v>0</v>
      </c>
      <c r="T2" s="107">
        <f>'[1]5.1.'!M74</f>
        <v>0</v>
      </c>
      <c r="U2" s="107">
        <f>'[1]5.1.'!N74</f>
        <v>0</v>
      </c>
      <c r="V2" s="107">
        <f>'[1]5.1.'!O74</f>
        <v>0</v>
      </c>
      <c r="W2" s="107">
        <f>'[1]5.1.'!P74</f>
        <v>0</v>
      </c>
    </row>
    <row r="3" spans="1:23" ht="15">
      <c r="A3" s="108" t="s">
        <v>60</v>
      </c>
      <c r="B3" s="109">
        <f>'[1]5.1.'!D75</f>
        <v>545600</v>
      </c>
      <c r="C3" s="109">
        <f>'[1]5.1.'!E75</f>
        <v>16560000</v>
      </c>
      <c r="D3" s="109">
        <f>'[1]5.1.'!F75</f>
        <v>720499.5</v>
      </c>
      <c r="E3" s="109">
        <f>'[1]5.1.'!G75</f>
        <v>2748180</v>
      </c>
      <c r="F3" s="109">
        <f>'[1]5.1.'!H75</f>
        <v>0</v>
      </c>
      <c r="G3" s="109">
        <f>'[1]5.1.'!I75</f>
        <v>0</v>
      </c>
      <c r="H3" s="109">
        <f>'[1]5.1.'!J75</f>
        <v>0</v>
      </c>
      <c r="I3" s="109">
        <f>'[1]5.1.'!K75</f>
        <v>0</v>
      </c>
      <c r="J3" s="109">
        <f>'[1]5.1.'!L75</f>
        <v>0</v>
      </c>
      <c r="K3" s="109">
        <f>'[1]5.1.'!M75</f>
        <v>0</v>
      </c>
      <c r="L3" s="109">
        <f>'[1]5.1.'!N75</f>
        <v>0</v>
      </c>
      <c r="M3" s="109">
        <f>'[1]5.1.'!O75</f>
        <v>0</v>
      </c>
      <c r="N3" s="109">
        <f>'[1]5.1.'!P75</f>
        <v>0</v>
      </c>
      <c r="O3" s="109">
        <f>'[1]5.1.'!H75</f>
        <v>0</v>
      </c>
      <c r="P3" s="109">
        <f>'[1]5.1.'!I75</f>
        <v>0</v>
      </c>
      <c r="Q3" s="109">
        <f>'[1]5.1.'!J75</f>
        <v>0</v>
      </c>
      <c r="R3" s="109">
        <f>'[1]5.1.'!K75</f>
        <v>0</v>
      </c>
      <c r="S3" s="109">
        <f>'[1]5.1.'!L75</f>
        <v>0</v>
      </c>
      <c r="T3" s="109">
        <f>'[1]5.1.'!M75</f>
        <v>0</v>
      </c>
      <c r="U3" s="109">
        <f>'[1]5.1.'!N75</f>
        <v>0</v>
      </c>
      <c r="V3" s="109">
        <f>'[1]5.1.'!O75</f>
        <v>0</v>
      </c>
      <c r="W3" s="109">
        <f>'[1]5.1.'!P75</f>
        <v>0</v>
      </c>
    </row>
    <row r="4" spans="1:23" ht="15">
      <c r="A4" s="108" t="s">
        <v>61</v>
      </c>
      <c r="B4" s="110">
        <f>IF('[1]5.1.'!D76=0," ",'[1]5.1.'!D76)</f>
        <v>42094</v>
      </c>
      <c r="C4" s="110">
        <f>IF('[1]5.1.'!E76=0," ",'[1]5.1.'!E76)</f>
        <v>42034</v>
      </c>
      <c r="D4" s="110">
        <f>IF('[1]5.1.'!F76=0," ",'[1]5.1.'!F76)</f>
        <v>42094</v>
      </c>
      <c r="E4" s="110">
        <f>IF('[1]5.1.'!G76=0," ",'[1]5.1.'!G76)</f>
        <v>42150</v>
      </c>
      <c r="F4" s="110" t="str">
        <f>IF('[1]5.1.'!H76=0," ",'[1]5.1.'!H76)</f>
        <v> </v>
      </c>
      <c r="G4" s="110" t="str">
        <f>IF('[1]5.1.'!I76=0," ",'[1]5.1.'!I76)</f>
        <v> </v>
      </c>
      <c r="H4" s="110" t="str">
        <f>IF('[1]5.1.'!J76=0," ",'[1]5.1.'!J76)</f>
        <v> </v>
      </c>
      <c r="I4" s="110" t="str">
        <f>IF('[1]5.1.'!K76=0," ",'[1]5.1.'!K76)</f>
        <v> </v>
      </c>
      <c r="J4" s="110" t="str">
        <f>IF('[1]5.1.'!L76=0," ",'[1]5.1.'!L76)</f>
        <v> </v>
      </c>
      <c r="K4" s="110" t="str">
        <f>IF('[1]5.1.'!M76=0," ",'[1]5.1.'!M76)</f>
        <v> </v>
      </c>
      <c r="L4" s="110" t="str">
        <f>IF('[1]5.1.'!N76=0," ",'[1]5.1.'!N76)</f>
        <v> </v>
      </c>
      <c r="M4" s="110" t="str">
        <f>IF('[1]5.1.'!O76=0," ",'[1]5.1.'!O76)</f>
        <v> </v>
      </c>
      <c r="N4" s="110" t="str">
        <f>IF('[1]5.1.'!P76=0," ",'[1]5.1.'!P76)</f>
        <v> </v>
      </c>
      <c r="O4" s="110" t="str">
        <f>IF('[1]5.1.'!H76=0," ",'[1]5.1.'!H76)</f>
        <v> </v>
      </c>
      <c r="P4" s="110" t="str">
        <f>IF('[1]5.1.'!I76=0," ",'[1]5.1.'!I76)</f>
        <v> </v>
      </c>
      <c r="Q4" s="110" t="str">
        <f>IF('[1]5.1.'!J76=0," ",'[1]5.1.'!J76)</f>
        <v> </v>
      </c>
      <c r="R4" s="110" t="str">
        <f>IF('[1]5.1.'!K76=0," ",'[1]5.1.'!K76)</f>
        <v> </v>
      </c>
      <c r="S4" s="110" t="str">
        <f>IF('[1]5.1.'!L76=0," ",'[1]5.1.'!L76)</f>
        <v> </v>
      </c>
      <c r="T4" s="110" t="str">
        <f>IF('[1]5.1.'!M76=0," ",'[1]5.1.'!M76)</f>
        <v> </v>
      </c>
      <c r="U4" s="110" t="str">
        <f>IF('[1]5.1.'!N76=0," ",'[1]5.1.'!N76)</f>
        <v> </v>
      </c>
      <c r="V4" s="110" t="str">
        <f>IF('[1]5.1.'!O76=0," ",'[1]5.1.'!O76)</f>
        <v> </v>
      </c>
      <c r="W4" s="110" t="str">
        <f>IF('[1]5.1.'!P76=0," ",'[1]5.1.'!P76)</f>
        <v> </v>
      </c>
    </row>
    <row r="5" spans="1:23" ht="15">
      <c r="A5" s="108" t="s">
        <v>62</v>
      </c>
      <c r="B5" s="109">
        <f>'[1]5.1.'!D77</f>
        <v>571640</v>
      </c>
      <c r="C5" s="109">
        <f>'[1]5.1.'!E77</f>
        <v>16605000</v>
      </c>
      <c r="D5" s="109">
        <f>'[1]5.1.'!F77</f>
        <v>139222</v>
      </c>
      <c r="E5" s="109">
        <f>'[1]5.1.'!G77</f>
        <v>1679948.75</v>
      </c>
      <c r="F5" s="109">
        <f>'[1]5.1.'!H77</f>
        <v>0</v>
      </c>
      <c r="G5" s="109">
        <f>'[1]5.1.'!I77</f>
        <v>0</v>
      </c>
      <c r="H5" s="109">
        <f>'[1]5.1.'!J77</f>
        <v>0</v>
      </c>
      <c r="I5" s="109">
        <f>'[1]5.1.'!K77</f>
        <v>0</v>
      </c>
      <c r="J5" s="109">
        <f>'[1]5.1.'!L77</f>
        <v>0</v>
      </c>
      <c r="K5" s="109">
        <f>'[1]5.1.'!M77</f>
        <v>0</v>
      </c>
      <c r="L5" s="109">
        <f>'[1]5.1.'!N77</f>
        <v>0</v>
      </c>
      <c r="M5" s="109">
        <f>'[1]5.1.'!O77</f>
        <v>0</v>
      </c>
      <c r="N5" s="109">
        <f>'[1]5.1.'!P77</f>
        <v>0</v>
      </c>
      <c r="O5" s="109">
        <f>'[1]5.1.'!H77</f>
        <v>0</v>
      </c>
      <c r="P5" s="109">
        <f>'[1]5.1.'!I77</f>
        <v>0</v>
      </c>
      <c r="Q5" s="109">
        <f>'[1]5.1.'!J77</f>
        <v>0</v>
      </c>
      <c r="R5" s="109">
        <f>'[1]5.1.'!K77</f>
        <v>0</v>
      </c>
      <c r="S5" s="109">
        <f>'[1]5.1.'!L77</f>
        <v>0</v>
      </c>
      <c r="T5" s="109">
        <f>'[1]5.1.'!M77</f>
        <v>0</v>
      </c>
      <c r="U5" s="109">
        <f>'[1]5.1.'!N77</f>
        <v>0</v>
      </c>
      <c r="V5" s="109">
        <f>'[1]5.1.'!O77</f>
        <v>0</v>
      </c>
      <c r="W5" s="109">
        <f>'[1]5.1.'!P77</f>
        <v>0</v>
      </c>
    </row>
    <row r="6" spans="1:23" ht="22.5">
      <c r="A6" s="108" t="s">
        <v>63</v>
      </c>
      <c r="B6" s="107" t="str">
        <f>'[1]5.1.'!D79</f>
        <v>цінні папери</v>
      </c>
      <c r="C6" s="107" t="str">
        <f>'[1]5.1.'!E79</f>
        <v>цінні папери</v>
      </c>
      <c r="D6" s="107" t="str">
        <f>'[1]5.1.'!F79</f>
        <v>цінні папери</v>
      </c>
      <c r="E6" s="107" t="str">
        <f>'[1]5.1.'!G79</f>
        <v>цінні папери</v>
      </c>
      <c r="F6" s="107">
        <f>'[1]5.1.'!H79</f>
        <v>0</v>
      </c>
      <c r="G6" s="107">
        <f>'[1]5.1.'!I79</f>
        <v>0</v>
      </c>
      <c r="H6" s="107">
        <f>'[1]5.1.'!J79</f>
        <v>0</v>
      </c>
      <c r="I6" s="107">
        <f>'[1]5.1.'!K79</f>
        <v>0</v>
      </c>
      <c r="J6" s="107">
        <f>'[1]5.1.'!L79</f>
        <v>0</v>
      </c>
      <c r="K6" s="107">
        <f>'[1]5.1.'!M79</f>
        <v>0</v>
      </c>
      <c r="L6" s="107">
        <f>'[1]5.1.'!N79</f>
        <v>0</v>
      </c>
      <c r="M6" s="107">
        <f>'[1]5.1.'!O79</f>
        <v>0</v>
      </c>
      <c r="N6" s="107">
        <f>'[1]5.1.'!P79</f>
        <v>0</v>
      </c>
      <c r="O6" s="107">
        <f>'[1]5.1.'!H79</f>
        <v>0</v>
      </c>
      <c r="P6" s="107">
        <f>'[1]5.1.'!I79</f>
        <v>0</v>
      </c>
      <c r="Q6" s="107">
        <f>'[1]5.1.'!J79</f>
        <v>0</v>
      </c>
      <c r="R6" s="107">
        <f>'[1]5.1.'!K79</f>
        <v>0</v>
      </c>
      <c r="S6" s="107">
        <f>'[1]5.1.'!L79</f>
        <v>0</v>
      </c>
      <c r="T6" s="107">
        <f>'[1]5.1.'!M79</f>
        <v>0</v>
      </c>
      <c r="U6" s="107">
        <f>'[1]5.1.'!N79</f>
        <v>0</v>
      </c>
      <c r="V6" s="107">
        <f>'[1]5.1.'!O79</f>
        <v>0</v>
      </c>
      <c r="W6" s="107">
        <f>'[1]5.1.'!P79</f>
        <v>0</v>
      </c>
    </row>
    <row r="7" spans="1:23" s="112" customFormat="1" ht="68.25">
      <c r="A7" s="111" t="s">
        <v>64</v>
      </c>
      <c r="B7" s="107" t="str">
        <f>'[1]5.1.'!D80</f>
        <v>недержавні цінні папери - прості іменні акції емітенту ПАТ "Великополовецьке РТП" </v>
      </c>
      <c r="C7" s="107" t="str">
        <f>'[1]5.1.'!E80</f>
        <v>недержавні цінні папери - прості іменні акції емітенту ПАТ "Профінанс" </v>
      </c>
      <c r="D7" s="107" t="str">
        <f>'[1]5.1.'!F80</f>
        <v>недержавні цінні папери - прості іменні акції емітенту ПАТ "Великополовецьке РТП" </v>
      </c>
      <c r="E7" s="107" t="str">
        <f>'[1]5.1.'!G80</f>
        <v>недержавні цінні папери - інвестиційні сертифікати  емітенту ТОВ "КУА "Сітті Ессет Менеджмент" (ПЗНВІФ "Збалансовані заощадження") </v>
      </c>
      <c r="F7" s="107">
        <f>'[1]5.1.'!H80</f>
        <v>0</v>
      </c>
      <c r="G7" s="107">
        <f>'[1]5.1.'!I80</f>
        <v>0</v>
      </c>
      <c r="H7" s="107">
        <f>'[1]5.1.'!J80</f>
        <v>0</v>
      </c>
      <c r="I7" s="107">
        <f>'[1]5.1.'!K80</f>
        <v>0</v>
      </c>
      <c r="J7" s="107">
        <f>'[1]5.1.'!L80</f>
        <v>0</v>
      </c>
      <c r="K7" s="107">
        <f>'[1]5.1.'!M80</f>
        <v>0</v>
      </c>
      <c r="L7" s="107">
        <f>'[1]5.1.'!N80</f>
        <v>0</v>
      </c>
      <c r="M7" s="107">
        <f>'[1]5.1.'!O80</f>
        <v>0</v>
      </c>
      <c r="N7" s="107">
        <f>'[1]5.1.'!P80</f>
        <v>0</v>
      </c>
      <c r="O7" s="107">
        <f>'[1]5.1.'!H80</f>
        <v>0</v>
      </c>
      <c r="P7" s="107">
        <f>'[1]5.1.'!I80</f>
        <v>0</v>
      </c>
      <c r="Q7" s="107">
        <f>'[1]5.1.'!J80</f>
        <v>0</v>
      </c>
      <c r="R7" s="107">
        <f>'[1]5.1.'!K80</f>
        <v>0</v>
      </c>
      <c r="S7" s="107">
        <f>'[1]5.1.'!L80</f>
        <v>0</v>
      </c>
      <c r="T7" s="107">
        <f>'[1]5.1.'!M80</f>
        <v>0</v>
      </c>
      <c r="U7" s="107">
        <f>'[1]5.1.'!N80</f>
        <v>0</v>
      </c>
      <c r="V7" s="107">
        <f>'[1]5.1.'!O80</f>
        <v>0</v>
      </c>
      <c r="W7" s="107">
        <f>'[1]5.1.'!P80</f>
        <v>0</v>
      </c>
    </row>
    <row r="8" spans="1:23" ht="33.75">
      <c r="A8" s="111" t="s">
        <v>65</v>
      </c>
      <c r="B8" s="107" t="str">
        <f>'[1]5.1.'!D81</f>
        <v>так</v>
      </c>
      <c r="C8" s="107" t="str">
        <f>'[1]5.1.'!E81</f>
        <v>так</v>
      </c>
      <c r="D8" s="107" t="str">
        <f>'[1]5.1.'!F81</f>
        <v>так</v>
      </c>
      <c r="E8" s="107" t="str">
        <f>'[1]5.1.'!G81</f>
        <v>так</v>
      </c>
      <c r="F8" s="107">
        <f>'[1]5.1.'!H81</f>
        <v>0</v>
      </c>
      <c r="G8" s="107">
        <f>'[1]5.1.'!I81</f>
        <v>0</v>
      </c>
      <c r="H8" s="107">
        <f>'[1]5.1.'!J81</f>
        <v>0</v>
      </c>
      <c r="I8" s="107">
        <f>'[1]5.1.'!K81</f>
        <v>0</v>
      </c>
      <c r="J8" s="107">
        <f>'[1]5.1.'!L81</f>
        <v>0</v>
      </c>
      <c r="K8" s="107">
        <f>'[1]5.1.'!M81</f>
        <v>0</v>
      </c>
      <c r="L8" s="107">
        <f>'[1]5.1.'!N81</f>
        <v>0</v>
      </c>
      <c r="M8" s="107">
        <f>'[1]5.1.'!O81</f>
        <v>0</v>
      </c>
      <c r="N8" s="107">
        <f>'[1]5.1.'!P81</f>
        <v>0</v>
      </c>
      <c r="O8" s="107">
        <f>'[1]5.1.'!H81</f>
        <v>0</v>
      </c>
      <c r="P8" s="107">
        <f>'[1]5.1.'!I81</f>
        <v>0</v>
      </c>
      <c r="Q8" s="107">
        <f>'[1]5.1.'!J81</f>
        <v>0</v>
      </c>
      <c r="R8" s="107">
        <f>'[1]5.1.'!K81</f>
        <v>0</v>
      </c>
      <c r="S8" s="107">
        <f>'[1]5.1.'!L81</f>
        <v>0</v>
      </c>
      <c r="T8" s="107">
        <f>'[1]5.1.'!M81</f>
        <v>0</v>
      </c>
      <c r="U8" s="107">
        <f>'[1]5.1.'!N81</f>
        <v>0</v>
      </c>
      <c r="V8" s="107">
        <f>'[1]5.1.'!O81</f>
        <v>0</v>
      </c>
      <c r="W8" s="107">
        <f>'[1]5.1.'!P81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63.8515625" style="0" customWidth="1"/>
  </cols>
  <sheetData>
    <row r="1" ht="15">
      <c r="A1" s="113" t="s">
        <v>66</v>
      </c>
    </row>
    <row r="2" spans="1:24" ht="22.5">
      <c r="A2" s="108" t="s">
        <v>67</v>
      </c>
      <c r="B2" s="114" t="str">
        <f>'[1]5.1.'!D185</f>
        <v>-</v>
      </c>
      <c r="C2" s="114">
        <f>'[1]5.1.'!E185</f>
        <v>0</v>
      </c>
      <c r="D2" s="114">
        <f>'[1]5.1.'!F185</f>
        <v>0</v>
      </c>
      <c r="E2" s="114">
        <f>'[1]5.1.'!G185</f>
        <v>0</v>
      </c>
      <c r="F2" s="114">
        <f>'[1]5.1.'!H185</f>
        <v>0</v>
      </c>
      <c r="G2" s="114">
        <f>'[1]5.1.'!I185</f>
        <v>0</v>
      </c>
      <c r="H2" s="114">
        <f>'[1]5.1.'!J185</f>
        <v>0</v>
      </c>
      <c r="I2" s="114">
        <f>'[1]5.1.'!K185</f>
        <v>0</v>
      </c>
      <c r="J2" s="114">
        <f>'[1]5.1.'!L185</f>
        <v>0</v>
      </c>
      <c r="K2" s="114">
        <f>'[1]5.1.'!M185</f>
        <v>0</v>
      </c>
      <c r="L2" s="114">
        <f>'[1]5.1.'!E185</f>
        <v>0</v>
      </c>
      <c r="M2" s="114">
        <f>'[1]5.1.'!F185</f>
        <v>0</v>
      </c>
      <c r="N2" s="114">
        <f>'[1]5.1.'!G185</f>
        <v>0</v>
      </c>
      <c r="O2" s="114">
        <f>'[1]5.1.'!H185</f>
        <v>0</v>
      </c>
      <c r="P2" s="114">
        <f>'[1]5.1.'!I185</f>
        <v>0</v>
      </c>
      <c r="Q2" s="114">
        <f>'[1]5.1.'!J185</f>
        <v>0</v>
      </c>
      <c r="R2" s="114">
        <f>'[1]5.1.'!K185</f>
        <v>0</v>
      </c>
      <c r="S2" s="114">
        <f>'[1]5.1.'!L185</f>
        <v>0</v>
      </c>
      <c r="T2" s="114">
        <f>'[1]5.1.'!M185</f>
        <v>0</v>
      </c>
      <c r="U2" s="114">
        <f>'[1]5.1.'!N185</f>
        <v>0</v>
      </c>
      <c r="V2" s="114">
        <f>'[1]5.1.'!O185</f>
        <v>0</v>
      </c>
      <c r="W2" s="114">
        <f>'[1]5.1.'!P185</f>
        <v>0</v>
      </c>
      <c r="X2" s="114">
        <f>'[1]5.1.'!Q185</f>
        <v>0</v>
      </c>
    </row>
    <row r="3" spans="1:24" s="112" customFormat="1" ht="15">
      <c r="A3" s="115" t="s">
        <v>68</v>
      </c>
      <c r="B3" s="107" t="str">
        <f>'[1]5.1.'!D186</f>
        <v>-</v>
      </c>
      <c r="C3" s="107">
        <f>'[1]5.1.'!E186</f>
        <v>0</v>
      </c>
      <c r="D3" s="107">
        <f>'[1]5.1.'!F186</f>
        <v>0</v>
      </c>
      <c r="E3" s="107">
        <f>'[1]5.1.'!G186</f>
        <v>0</v>
      </c>
      <c r="F3" s="107">
        <f>'[1]5.1.'!H186</f>
        <v>0</v>
      </c>
      <c r="G3" s="107">
        <f>'[1]5.1.'!I186</f>
        <v>0</v>
      </c>
      <c r="H3" s="107">
        <f>'[1]5.1.'!J186</f>
        <v>0</v>
      </c>
      <c r="I3" s="107">
        <f>'[1]5.1.'!K186</f>
        <v>0</v>
      </c>
      <c r="J3" s="107">
        <f>'[1]5.1.'!L186</f>
        <v>0</v>
      </c>
      <c r="K3" s="107">
        <f>'[1]5.1.'!M186</f>
        <v>0</v>
      </c>
      <c r="L3" s="107">
        <f>'[1]5.1.'!E186</f>
        <v>0</v>
      </c>
      <c r="M3" s="107">
        <f>'[1]5.1.'!F186</f>
        <v>0</v>
      </c>
      <c r="N3" s="107">
        <f>'[1]5.1.'!G186</f>
        <v>0</v>
      </c>
      <c r="O3" s="107">
        <f>'[1]5.1.'!H186</f>
        <v>0</v>
      </c>
      <c r="P3" s="107">
        <f>'[1]5.1.'!I186</f>
        <v>0</v>
      </c>
      <c r="Q3" s="107">
        <f>'[1]5.1.'!J186</f>
        <v>0</v>
      </c>
      <c r="R3" s="107">
        <f>'[1]5.1.'!K186</f>
        <v>0</v>
      </c>
      <c r="S3" s="107">
        <f>'[1]5.1.'!L186</f>
        <v>0</v>
      </c>
      <c r="T3" s="107">
        <f>'[1]5.1.'!M186</f>
        <v>0</v>
      </c>
      <c r="U3" s="107">
        <f>'[1]5.1.'!N186</f>
        <v>0</v>
      </c>
      <c r="V3" s="107">
        <f>'[1]5.1.'!O186</f>
        <v>0</v>
      </c>
      <c r="W3" s="107">
        <f>'[1]5.1.'!P186</f>
        <v>0</v>
      </c>
      <c r="X3" s="107">
        <f>'[1]5.1.'!Q186</f>
        <v>0</v>
      </c>
    </row>
    <row r="4" spans="1:24" ht="15">
      <c r="A4" s="115" t="s">
        <v>69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2018-03-14T09:47:31Z</dcterms:created>
  <dcterms:modified xsi:type="dcterms:W3CDTF">2018-03-14T09:47:42Z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